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umbel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<sst xmlns="http://schemas.openxmlformats.org/spreadsheetml/2006/main" count="25" uniqueCount="16">
  <si>
    <t>i</t>
  </si>
  <si>
    <t>f = i / (n+1)</t>
  </si>
  <si>
    <t>Y= -ln{-ln[1 - 1/Tr]}</t>
  </si>
  <si>
    <t>Tr = 1/f</t>
  </si>
  <si>
    <t>media:</t>
  </si>
  <si>
    <t>desvio:</t>
  </si>
  <si>
    <t>alfa:</t>
  </si>
  <si>
    <t>mu:</t>
  </si>
  <si>
    <t>Q=alfa*Y + mu</t>
  </si>
  <si>
    <t>Plotagem</t>
  </si>
  <si>
    <t>Q=Y/alfa + mu</t>
  </si>
  <si>
    <t>TUCCI</t>
  </si>
  <si>
    <t>LANNA</t>
  </si>
  <si>
    <t>1 / Plotagem</t>
  </si>
  <si>
    <t>(i - 0,4) / (N + 0,12)</t>
  </si>
  <si>
    <t>Tr plotagem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</si>
</sst>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2"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166" fontId="0" fillId="3" borderId="1" xfId="0" applyNumberFormat="1" applyFill="1" applyBorder="1" applyAlignment="1">
      <alignment/>
    </xf>
    <xf numFmtId="16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/>
    </xf>
    <xf numFmtId="2" fontId="0" fillId="2" borderId="2" xfId="0" applyNumberFormat="1" applyFill="1" applyBorder="1" applyAlignment="1">
      <alignment/>
    </xf>
    <xf numFmtId="166" fontId="0" fillId="3" borderId="2" xfId="0" applyNumberFormat="1" applyFill="1" applyBorder="1" applyAlignment="1">
      <alignment/>
    </xf>
    <xf numFmtId="167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166" fontId="0" fillId="3" borderId="3" xfId="0" applyNumberFormat="1" applyFill="1" applyBorder="1" applyAlignment="1">
      <alignment/>
    </xf>
    <xf numFmtId="167" fontId="0" fillId="0" borderId="3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Gumbel!$H$2</c:f>
              <c:strCache>
                <c:ptCount val="1"/>
                <c:pt idx="0">
                  <c:v>Q=Y/alfa + mu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Gumbel!$D$3:$D$22</c:f>
              <c:numCache/>
            </c:numRef>
          </c:xVal>
          <c:yVal>
            <c:numRef>
              <c:f>Gumbel!$H$3:$H$22</c:f>
              <c:numCache/>
            </c:numRef>
          </c:yVal>
          <c:smooth val="1"/>
        </c:ser>
        <c:axId val="17881776"/>
        <c:axId val="26718257"/>
      </c:scatterChart>
      <c:valAx>
        <c:axId val="17881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(var reduzida)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718257"/>
        <c:crosses val="autoZero"/>
        <c:crossBetween val="midCat"/>
        <c:dispUnits/>
      </c:valAx>
      <c:valAx>
        <c:axId val="26718257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(vazoes)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881776"/>
        <c:crossesAt val="-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Gumbel!$H$2</c:f>
              <c:strCache>
                <c:ptCount val="1"/>
                <c:pt idx="0">
                  <c:v>Q=Y/alfa + mu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Gumbel!$E$3:$E$22</c:f>
              <c:numCache/>
            </c:numRef>
          </c:xVal>
          <c:yVal>
            <c:numRef>
              <c:f>Gumbel!$H$3:$H$22</c:f>
              <c:numCache/>
            </c:numRef>
          </c:yVal>
          <c:smooth val="1"/>
        </c:ser>
        <c:axId val="39137722"/>
        <c:axId val="16695179"/>
      </c:scatterChart>
      <c:valAx>
        <c:axId val="3913772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Posicao de plotagem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95179"/>
        <c:crosses val="autoZero"/>
        <c:crossBetween val="midCat"/>
        <c:dispUnits/>
      </c:valAx>
      <c:valAx>
        <c:axId val="16695179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(vazoes)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377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Gumbel!$B$3:$B$22</c:f>
              <c:numCache/>
            </c:numRef>
          </c:xVal>
          <c:yVal>
            <c:numRef>
              <c:f>Gumbel!$H$3:$H$22</c:f>
              <c:numCache/>
            </c:numRef>
          </c:yVal>
          <c:smooth val="1"/>
        </c:ser>
        <c:axId val="16038884"/>
        <c:axId val="10132229"/>
      </c:scatterChart>
      <c:valAx>
        <c:axId val="1603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= i / (n+1)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32229"/>
        <c:crosses val="autoZero"/>
        <c:crossBetween val="midCat"/>
        <c:dispUnits/>
      </c:valAx>
      <c:valAx>
        <c:axId val="10132229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(vazoes)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38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561975</xdr:colOff>
      <xdr:row>17</xdr:row>
      <xdr:rowOff>152400</xdr:rowOff>
    </xdr:from>
    <xdr:to>
      <xdr:col>25</xdr:col>
      <xdr:colOff>352425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3306425" y="2905125"/>
        <a:ext cx="46672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</xdr:colOff>
      <xdr:row>18</xdr:row>
      <xdr:rowOff>0</xdr:rowOff>
    </xdr:from>
    <xdr:to>
      <xdr:col>17</xdr:col>
      <xdr:colOff>447675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8524875" y="2914650"/>
        <a:ext cx="46672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57150</xdr:colOff>
      <xdr:row>1</xdr:row>
      <xdr:rowOff>0</xdr:rowOff>
    </xdr:from>
    <xdr:to>
      <xdr:col>17</xdr:col>
      <xdr:colOff>457200</xdr:colOff>
      <xdr:row>17</xdr:row>
      <xdr:rowOff>95250</xdr:rowOff>
    </xdr:to>
    <xdr:graphicFrame>
      <xdr:nvGraphicFramePr>
        <xdr:cNvPr id="3" name="Chart 3"/>
        <xdr:cNvGraphicFramePr/>
      </xdr:nvGraphicFramePr>
      <xdr:xfrm>
        <a:off x="8534400" y="161925"/>
        <a:ext cx="46672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:A2"/>
    </sheetView>
  </sheetViews>
  <sheetFormatPr defaultColWidth="9.140625" defaultRowHeight="12.75"/>
  <cols>
    <col min="2" max="2" width="10.140625" style="0" bestFit="1" customWidth="1"/>
    <col min="4" max="4" width="16.28125" style="0" bestFit="1" customWidth="1"/>
    <col min="5" max="5" width="17.00390625" style="0" bestFit="1" customWidth="1"/>
    <col min="6" max="6" width="13.140625" style="0" bestFit="1" customWidth="1"/>
    <col min="7" max="7" width="16.28125" style="0" bestFit="1" customWidth="1"/>
    <col min="8" max="9" width="13.421875" style="0" bestFit="1" customWidth="1"/>
  </cols>
  <sheetData>
    <row r="1" spans="1:9" s="2" customFormat="1" ht="12.75">
      <c r="A1" s="18" t="s">
        <v>0</v>
      </c>
      <c r="B1" s="18" t="s">
        <v>1</v>
      </c>
      <c r="C1" s="19" t="s">
        <v>3</v>
      </c>
      <c r="D1" s="20" t="s">
        <v>2</v>
      </c>
      <c r="E1" s="21" t="s">
        <v>9</v>
      </c>
      <c r="F1" s="22" t="s">
        <v>15</v>
      </c>
      <c r="G1" s="20" t="s">
        <v>2</v>
      </c>
      <c r="H1" s="23" t="s">
        <v>12</v>
      </c>
      <c r="I1" s="23" t="s">
        <v>11</v>
      </c>
    </row>
    <row r="2" spans="1:9" s="2" customFormat="1" ht="12.75">
      <c r="A2" s="24"/>
      <c r="B2" s="24"/>
      <c r="C2" s="25"/>
      <c r="D2" s="26"/>
      <c r="E2" s="27" t="s">
        <v>14</v>
      </c>
      <c r="F2" s="28" t="s">
        <v>13</v>
      </c>
      <c r="G2" s="26"/>
      <c r="H2" s="29" t="s">
        <v>10</v>
      </c>
      <c r="I2" s="29" t="s">
        <v>8</v>
      </c>
    </row>
    <row r="3" spans="1:9" ht="12.75">
      <c r="A3" s="13">
        <v>1</v>
      </c>
      <c r="B3" s="14">
        <f>A3/(A$22+1)</f>
        <v>0.047619047619047616</v>
      </c>
      <c r="C3" s="15">
        <f>1/B3</f>
        <v>21</v>
      </c>
      <c r="D3" s="16">
        <f aca="true" t="shared" si="0" ref="D3:D22">-LN(-LN(1-B3))</f>
        <v>3.0202265403428346</v>
      </c>
      <c r="E3" s="14">
        <f>(A3-0.44)/(A$22+0.12)</f>
        <v>0.027833001988071572</v>
      </c>
      <c r="F3" s="15">
        <f>1/E3</f>
        <v>35.92857142857142</v>
      </c>
      <c r="G3" s="16">
        <f aca="true" t="shared" si="1" ref="G3:G22">-LN(-LN(1-E3))</f>
        <v>3.567452200032994</v>
      </c>
      <c r="H3" s="17">
        <f>D3/B$26+B$27</f>
        <v>415.193048625318</v>
      </c>
      <c r="I3" s="17">
        <f>B$31*D3+B$32</f>
        <v>415.2780350733705</v>
      </c>
    </row>
    <row r="4" spans="1:9" ht="12.75">
      <c r="A4" s="3">
        <v>2</v>
      </c>
      <c r="B4" s="4">
        <f aca="true" t="shared" si="2" ref="B4:B22">A4/(A$22+1)</f>
        <v>0.09523809523809523</v>
      </c>
      <c r="C4" s="5">
        <f aca="true" t="shared" si="3" ref="C4:C22">1/B4</f>
        <v>10.5</v>
      </c>
      <c r="D4" s="6">
        <f t="shared" si="0"/>
        <v>2.3017508554971062</v>
      </c>
      <c r="E4" s="4">
        <f aca="true" t="shared" si="4" ref="E4:E22">(A4-0.44)/(A$22+0.12)</f>
        <v>0.0775347912524851</v>
      </c>
      <c r="F4" s="5">
        <f aca="true" t="shared" si="5" ref="F4:F22">1/E4</f>
        <v>12.897435897435896</v>
      </c>
      <c r="G4" s="6">
        <f t="shared" si="1"/>
        <v>2.516947091835715</v>
      </c>
      <c r="H4" s="7">
        <f aca="true" t="shared" si="6" ref="H4:H22">D4/B$26+B$27</f>
        <v>387.18338896339856</v>
      </c>
      <c r="I4" s="7">
        <f aca="true" t="shared" si="7" ref="I4:I22">B$31*D4+B$32</f>
        <v>387.2574833643871</v>
      </c>
    </row>
    <row r="5" spans="1:9" ht="12.75">
      <c r="A5" s="3">
        <v>3</v>
      </c>
      <c r="B5" s="4">
        <f t="shared" si="2"/>
        <v>0.14285714285714285</v>
      </c>
      <c r="C5" s="5">
        <f t="shared" si="3"/>
        <v>7</v>
      </c>
      <c r="D5" s="6">
        <f t="shared" si="0"/>
        <v>1.8698247144926041</v>
      </c>
      <c r="E5" s="4">
        <f t="shared" si="4"/>
        <v>0.1272365805168986</v>
      </c>
      <c r="F5" s="5">
        <f t="shared" si="5"/>
        <v>7.859375000000001</v>
      </c>
      <c r="G5" s="6">
        <f t="shared" si="1"/>
        <v>1.9944332847494488</v>
      </c>
      <c r="H5" s="7">
        <f t="shared" si="6"/>
        <v>370.34481743787774</v>
      </c>
      <c r="I5" s="7">
        <f t="shared" si="7"/>
        <v>370.41236386521155</v>
      </c>
    </row>
    <row r="6" spans="1:9" ht="12.75">
      <c r="A6" s="3">
        <v>4</v>
      </c>
      <c r="B6" s="4">
        <f t="shared" si="2"/>
        <v>0.19047619047619047</v>
      </c>
      <c r="C6" s="5">
        <f t="shared" si="3"/>
        <v>5.25</v>
      </c>
      <c r="D6" s="6">
        <f t="shared" si="0"/>
        <v>1.5544333185270378</v>
      </c>
      <c r="E6" s="4">
        <f t="shared" si="4"/>
        <v>0.1769383697813121</v>
      </c>
      <c r="F6" s="5">
        <f t="shared" si="5"/>
        <v>5.651685393258427</v>
      </c>
      <c r="G6" s="6">
        <f t="shared" si="1"/>
        <v>1.6361710996750796</v>
      </c>
      <c r="H6" s="7">
        <f t="shared" si="6"/>
        <v>358.04933430932897</v>
      </c>
      <c r="I6" s="7">
        <f t="shared" si="7"/>
        <v>358.1120994225545</v>
      </c>
    </row>
    <row r="7" spans="1:9" ht="12.75">
      <c r="A7" s="3">
        <v>5</v>
      </c>
      <c r="B7" s="4">
        <f t="shared" si="2"/>
        <v>0.23809523809523808</v>
      </c>
      <c r="C7" s="5">
        <f t="shared" si="3"/>
        <v>4.2</v>
      </c>
      <c r="D7" s="6">
        <f t="shared" si="0"/>
        <v>1.3021969354589682</v>
      </c>
      <c r="E7" s="4">
        <f t="shared" si="4"/>
        <v>0.22664015904572563</v>
      </c>
      <c r="F7" s="5">
        <f t="shared" si="5"/>
        <v>4.412280701754386</v>
      </c>
      <c r="G7" s="6">
        <f t="shared" si="1"/>
        <v>1.3586370685878548</v>
      </c>
      <c r="H7" s="7">
        <f t="shared" si="6"/>
        <v>348.21593925768263</v>
      </c>
      <c r="I7" s="7">
        <f t="shared" si="7"/>
        <v>348.27488048289973</v>
      </c>
    </row>
    <row r="8" spans="1:9" ht="12.75">
      <c r="A8" s="3">
        <v>6</v>
      </c>
      <c r="B8" s="4">
        <f t="shared" si="2"/>
        <v>0.2857142857142857</v>
      </c>
      <c r="C8" s="5">
        <f t="shared" si="3"/>
        <v>3.5</v>
      </c>
      <c r="D8" s="6">
        <f t="shared" si="0"/>
        <v>1.0892396396274506</v>
      </c>
      <c r="E8" s="4">
        <f t="shared" si="4"/>
        <v>0.27634194831013914</v>
      </c>
      <c r="F8" s="5">
        <f t="shared" si="5"/>
        <v>3.618705035971223</v>
      </c>
      <c r="G8" s="6">
        <f t="shared" si="1"/>
        <v>1.1287530856250625</v>
      </c>
      <c r="H8" s="7">
        <f t="shared" si="6"/>
        <v>339.91383313972227</v>
      </c>
      <c r="I8" s="7">
        <f t="shared" si="7"/>
        <v>339.96954594547054</v>
      </c>
    </row>
    <row r="9" spans="1:9" ht="12.75">
      <c r="A9" s="3">
        <v>7</v>
      </c>
      <c r="B9" s="4">
        <f t="shared" si="2"/>
        <v>0.3333333333333333</v>
      </c>
      <c r="C9" s="5">
        <f t="shared" si="3"/>
        <v>3</v>
      </c>
      <c r="D9" s="6">
        <f t="shared" si="0"/>
        <v>0.9027204557178803</v>
      </c>
      <c r="E9" s="4">
        <f t="shared" si="4"/>
        <v>0.32604373757455263</v>
      </c>
      <c r="F9" s="5">
        <f t="shared" si="5"/>
        <v>3.067073170731708</v>
      </c>
      <c r="G9" s="6">
        <f t="shared" si="1"/>
        <v>0.9299078688853589</v>
      </c>
      <c r="H9" s="7">
        <f t="shared" si="6"/>
        <v>332.6424125865719</v>
      </c>
      <c r="I9" s="7">
        <f t="shared" si="7"/>
        <v>332.6952977729973</v>
      </c>
    </row>
    <row r="10" spans="1:9" ht="12.75">
      <c r="A10" s="3">
        <v>8</v>
      </c>
      <c r="B10" s="4">
        <f t="shared" si="2"/>
        <v>0.38095238095238093</v>
      </c>
      <c r="C10" s="5">
        <f t="shared" si="3"/>
        <v>2.625</v>
      </c>
      <c r="D10" s="6">
        <f t="shared" si="0"/>
        <v>0.734858986966473</v>
      </c>
      <c r="E10" s="4">
        <f t="shared" si="4"/>
        <v>0.37574552683896617</v>
      </c>
      <c r="F10" s="5">
        <f t="shared" si="5"/>
        <v>2.6613756613756614</v>
      </c>
      <c r="G10" s="6">
        <f t="shared" si="1"/>
        <v>0.752478622487136</v>
      </c>
      <c r="H10" s="7">
        <f t="shared" si="6"/>
        <v>326.09836007477895</v>
      </c>
      <c r="I10" s="7">
        <f t="shared" si="7"/>
        <v>326.1487004916924</v>
      </c>
    </row>
    <row r="11" spans="1:9" ht="12.75">
      <c r="A11" s="3">
        <v>9</v>
      </c>
      <c r="B11" s="4">
        <f t="shared" si="2"/>
        <v>0.42857142857142855</v>
      </c>
      <c r="C11" s="5">
        <f t="shared" si="3"/>
        <v>2.3333333333333335</v>
      </c>
      <c r="D11" s="6">
        <f t="shared" si="0"/>
        <v>0.5805048236948938</v>
      </c>
      <c r="E11" s="4">
        <f t="shared" si="4"/>
        <v>0.4254473161033797</v>
      </c>
      <c r="F11" s="5">
        <f t="shared" si="5"/>
        <v>2.350467289719626</v>
      </c>
      <c r="G11" s="6">
        <f t="shared" si="1"/>
        <v>0.5902955419265723</v>
      </c>
      <c r="H11" s="7">
        <f t="shared" si="6"/>
        <v>320.08088770678137</v>
      </c>
      <c r="I11" s="7">
        <f t="shared" si="7"/>
        <v>320.12888812410085</v>
      </c>
    </row>
    <row r="12" spans="1:9" ht="12.75">
      <c r="A12" s="3">
        <v>10</v>
      </c>
      <c r="B12" s="4">
        <f t="shared" si="2"/>
        <v>0.47619047619047616</v>
      </c>
      <c r="C12" s="5">
        <f t="shared" si="3"/>
        <v>2.1</v>
      </c>
      <c r="D12" s="6">
        <f t="shared" si="0"/>
        <v>0.4359854026260924</v>
      </c>
      <c r="E12" s="4">
        <f t="shared" si="4"/>
        <v>0.47514910536779326</v>
      </c>
      <c r="F12" s="5">
        <f t="shared" si="5"/>
        <v>2.104602510460251</v>
      </c>
      <c r="G12" s="6">
        <f t="shared" si="1"/>
        <v>0.43906160242533104</v>
      </c>
      <c r="H12" s="7">
        <f t="shared" si="6"/>
        <v>314.446821190607</v>
      </c>
      <c r="I12" s="7">
        <f t="shared" si="7"/>
        <v>314.4926307024176</v>
      </c>
    </row>
    <row r="13" spans="1:9" ht="12.75">
      <c r="A13" s="3">
        <v>11</v>
      </c>
      <c r="B13" s="4">
        <f t="shared" si="2"/>
        <v>0.5238095238095238</v>
      </c>
      <c r="C13" s="5">
        <f t="shared" si="3"/>
        <v>1.909090909090909</v>
      </c>
      <c r="D13" s="6">
        <f t="shared" si="0"/>
        <v>0.2984904804456333</v>
      </c>
      <c r="E13" s="4">
        <f t="shared" si="4"/>
        <v>0.5248508946322068</v>
      </c>
      <c r="F13" s="5">
        <f t="shared" si="5"/>
        <v>1.90530303030303</v>
      </c>
      <c r="G13" s="6">
        <f t="shared" si="1"/>
        <v>0.29554407291900553</v>
      </c>
      <c r="H13" s="7">
        <f t="shared" si="6"/>
        <v>309.08660364010814</v>
      </c>
      <c r="I13" s="7">
        <f t="shared" si="7"/>
        <v>309.13032873737967</v>
      </c>
    </row>
    <row r="14" spans="1:9" ht="12.75">
      <c r="A14" s="3">
        <v>12</v>
      </c>
      <c r="B14" s="4">
        <f t="shared" si="2"/>
        <v>0.5714285714285714</v>
      </c>
      <c r="C14" s="5">
        <f t="shared" si="3"/>
        <v>1.75</v>
      </c>
      <c r="D14" s="6">
        <f t="shared" si="0"/>
        <v>0.16570298099369637</v>
      </c>
      <c r="E14" s="4">
        <f t="shared" si="4"/>
        <v>0.5745526838966203</v>
      </c>
      <c r="F14" s="5">
        <f t="shared" si="5"/>
        <v>1.740484429065744</v>
      </c>
      <c r="G14" s="6">
        <f t="shared" si="1"/>
        <v>0.15710519251377467</v>
      </c>
      <c r="H14" s="7">
        <f t="shared" si="6"/>
        <v>303.9099042117835</v>
      </c>
      <c r="I14" s="7">
        <f t="shared" si="7"/>
        <v>303.95161625875414</v>
      </c>
    </row>
    <row r="15" spans="1:9" ht="12.75">
      <c r="A15" s="3">
        <v>13</v>
      </c>
      <c r="B15" s="4">
        <f t="shared" si="2"/>
        <v>0.6190476190476191</v>
      </c>
      <c r="C15" s="5">
        <f t="shared" si="3"/>
        <v>1.6153846153846154</v>
      </c>
      <c r="D15" s="6">
        <f t="shared" si="0"/>
        <v>0.03554335105971584</v>
      </c>
      <c r="E15" s="4">
        <f t="shared" si="4"/>
        <v>0.6242544731610338</v>
      </c>
      <c r="F15" s="5">
        <f t="shared" si="5"/>
        <v>1.6019108280254777</v>
      </c>
      <c r="G15" s="6">
        <f t="shared" si="1"/>
        <v>0.021383858642903826</v>
      </c>
      <c r="H15" s="7">
        <f t="shared" si="6"/>
        <v>298.8356518563193</v>
      </c>
      <c r="I15" s="7">
        <f t="shared" si="7"/>
        <v>298.8753906913289</v>
      </c>
    </row>
    <row r="16" spans="1:9" ht="12.75">
      <c r="A16" s="3">
        <v>14</v>
      </c>
      <c r="B16" s="4">
        <f t="shared" si="2"/>
        <v>0.6666666666666666</v>
      </c>
      <c r="C16" s="5">
        <f t="shared" si="3"/>
        <v>1.5</v>
      </c>
      <c r="D16" s="6">
        <f t="shared" si="0"/>
        <v>-0.0940478276166989</v>
      </c>
      <c r="E16" s="4">
        <f t="shared" si="4"/>
        <v>0.6739562624254473</v>
      </c>
      <c r="F16" s="5">
        <f t="shared" si="5"/>
        <v>1.4837758112094397</v>
      </c>
      <c r="G16" s="6">
        <f t="shared" si="1"/>
        <v>-0.11397467507098366</v>
      </c>
      <c r="H16" s="7">
        <f t="shared" si="6"/>
        <v>293.78356048221417</v>
      </c>
      <c r="I16" s="7">
        <f t="shared" si="7"/>
        <v>293.82133472294873</v>
      </c>
    </row>
    <row r="17" spans="1:9" ht="12.75">
      <c r="A17" s="3">
        <v>15</v>
      </c>
      <c r="B17" s="4">
        <f t="shared" si="2"/>
        <v>0.7142857142857143</v>
      </c>
      <c r="C17" s="5">
        <f t="shared" si="3"/>
        <v>1.4</v>
      </c>
      <c r="D17" s="6">
        <f t="shared" si="0"/>
        <v>-0.22535148682596154</v>
      </c>
      <c r="E17" s="4">
        <f t="shared" si="4"/>
        <v>0.7236580516898609</v>
      </c>
      <c r="F17" s="5">
        <f t="shared" si="5"/>
        <v>1.3818681318681318</v>
      </c>
      <c r="G17" s="6">
        <f t="shared" si="1"/>
        <v>-0.2516270081764236</v>
      </c>
      <c r="H17" s="7">
        <f t="shared" si="6"/>
        <v>288.66470832842725</v>
      </c>
      <c r="I17" s="7">
        <f t="shared" si="7"/>
        <v>288.7004920137875</v>
      </c>
    </row>
    <row r="18" spans="1:9" ht="12.75">
      <c r="A18" s="3">
        <v>16</v>
      </c>
      <c r="B18" s="4">
        <f t="shared" si="2"/>
        <v>0.7619047619047619</v>
      </c>
      <c r="C18" s="5">
        <f t="shared" si="3"/>
        <v>1.3125</v>
      </c>
      <c r="D18" s="6">
        <f t="shared" si="0"/>
        <v>-0.3612237501175349</v>
      </c>
      <c r="E18" s="4">
        <f t="shared" si="4"/>
        <v>0.7733598409542743</v>
      </c>
      <c r="F18" s="5">
        <f t="shared" si="5"/>
        <v>1.2930591259640103</v>
      </c>
      <c r="G18" s="6">
        <f t="shared" si="1"/>
        <v>-0.3950050733262135</v>
      </c>
      <c r="H18" s="7">
        <f t="shared" si="6"/>
        <v>283.36774987518623</v>
      </c>
      <c r="I18" s="7">
        <f t="shared" si="7"/>
        <v>283.4014737454161</v>
      </c>
    </row>
    <row r="19" spans="1:9" ht="12.75">
      <c r="A19" s="3">
        <v>17</v>
      </c>
      <c r="B19" s="4">
        <f t="shared" si="2"/>
        <v>0.8095238095238095</v>
      </c>
      <c r="C19" s="5">
        <f t="shared" si="3"/>
        <v>1.2352941176470589</v>
      </c>
      <c r="D19" s="6">
        <f t="shared" si="0"/>
        <v>-0.5057496085331974</v>
      </c>
      <c r="E19" s="4">
        <f t="shared" si="4"/>
        <v>0.8230616302186877</v>
      </c>
      <c r="F19" s="5">
        <f t="shared" si="5"/>
        <v>1.2149758454106283</v>
      </c>
      <c r="G19" s="6">
        <f t="shared" si="1"/>
        <v>-0.5492501356318251</v>
      </c>
      <c r="H19" s="7">
        <f t="shared" si="6"/>
        <v>277.7334324000741</v>
      </c>
      <c r="I19" s="7">
        <f t="shared" si="7"/>
        <v>277.7649652672053</v>
      </c>
    </row>
    <row r="20" spans="1:9" ht="12.75">
      <c r="A20" s="3">
        <v>18</v>
      </c>
      <c r="B20" s="4">
        <f t="shared" si="2"/>
        <v>0.8571428571428571</v>
      </c>
      <c r="C20" s="5">
        <f t="shared" si="3"/>
        <v>1.1666666666666667</v>
      </c>
      <c r="D20" s="6">
        <f t="shared" si="0"/>
        <v>-0.6657298105782763</v>
      </c>
      <c r="E20" s="4">
        <f t="shared" si="4"/>
        <v>0.8727634194831013</v>
      </c>
      <c r="F20" s="5">
        <f t="shared" si="5"/>
        <v>1.1457858769931664</v>
      </c>
      <c r="G20" s="6">
        <f t="shared" si="1"/>
        <v>-0.7235343225169285</v>
      </c>
      <c r="H20" s="7">
        <f t="shared" si="6"/>
        <v>271.4966298103108</v>
      </c>
      <c r="I20" s="7">
        <f t="shared" si="7"/>
        <v>271.5257373874472</v>
      </c>
    </row>
    <row r="21" spans="1:9" ht="12.75">
      <c r="A21" s="3">
        <v>19</v>
      </c>
      <c r="B21" s="4">
        <f t="shared" si="2"/>
        <v>0.9047619047619048</v>
      </c>
      <c r="C21" s="5">
        <f t="shared" si="3"/>
        <v>1.1052631578947367</v>
      </c>
      <c r="D21" s="6">
        <f t="shared" si="0"/>
        <v>-0.8550003727983172</v>
      </c>
      <c r="E21" s="4">
        <f t="shared" si="4"/>
        <v>0.9224652087475148</v>
      </c>
      <c r="F21" s="5">
        <f t="shared" si="5"/>
        <v>1.084051724137931</v>
      </c>
      <c r="G21" s="6">
        <f t="shared" si="1"/>
        <v>-0.9388458514952039</v>
      </c>
      <c r="H21" s="7">
        <f t="shared" si="6"/>
        <v>264.11794721377754</v>
      </c>
      <c r="I21" s="7">
        <f t="shared" si="7"/>
        <v>264.14418546086563</v>
      </c>
    </row>
    <row r="22" spans="1:9" ht="12.75">
      <c r="A22" s="8">
        <v>20</v>
      </c>
      <c r="B22" s="9">
        <f t="shared" si="2"/>
        <v>0.9523809523809523</v>
      </c>
      <c r="C22" s="10">
        <f t="shared" si="3"/>
        <v>1.05</v>
      </c>
      <c r="D22" s="11">
        <f t="shared" si="0"/>
        <v>-1.1133440539599848</v>
      </c>
      <c r="E22" s="9">
        <f t="shared" si="4"/>
        <v>0.9721669980119283</v>
      </c>
      <c r="F22" s="10">
        <f t="shared" si="5"/>
        <v>1.028629856850716</v>
      </c>
      <c r="G22" s="11">
        <f t="shared" si="1"/>
        <v>-1.2757908765080554</v>
      </c>
      <c r="H22" s="12">
        <f t="shared" si="6"/>
        <v>254.04646012274333</v>
      </c>
      <c r="I22" s="12">
        <f t="shared" si="7"/>
        <v>254.06878189556056</v>
      </c>
    </row>
    <row r="24" spans="1:9" ht="12.75">
      <c r="A24" s="30" t="s">
        <v>4</v>
      </c>
      <c r="B24" s="31">
        <v>320</v>
      </c>
      <c r="C24" s="32" t="s">
        <v>12</v>
      </c>
      <c r="G24" t="s">
        <v>4</v>
      </c>
      <c r="H24" s="1">
        <f>AVERAGE(H3:H22)</f>
        <v>317.86057456165054</v>
      </c>
      <c r="I24" s="1">
        <f>AVERAGE(I3:I22)</f>
        <v>317.90771157128984</v>
      </c>
    </row>
    <row r="25" spans="1:9" ht="12.75">
      <c r="A25" s="33" t="s">
        <v>5</v>
      </c>
      <c r="B25" s="34">
        <v>50</v>
      </c>
      <c r="C25" s="35"/>
      <c r="G25" t="s">
        <v>5</v>
      </c>
      <c r="H25" s="1">
        <f>STDEV(H3:H22)</f>
        <v>42.51034469692775</v>
      </c>
      <c r="I25" s="1">
        <f>STDEV(I3:I22)</f>
        <v>42.52687558950939</v>
      </c>
    </row>
    <row r="26" spans="1:3" ht="12.75">
      <c r="A26" s="33" t="s">
        <v>6</v>
      </c>
      <c r="B26" s="34">
        <f>PI()/(SQRT(6)*B25)</f>
        <v>0.025650996603237282</v>
      </c>
      <c r="C26" s="35"/>
    </row>
    <row r="27" spans="1:3" ht="12.75">
      <c r="A27" s="36" t="s">
        <v>7</v>
      </c>
      <c r="B27" s="37">
        <f>B24-0.451*B25</f>
        <v>297.45</v>
      </c>
      <c r="C27" s="38"/>
    </row>
    <row r="29" spans="1:3" ht="12.75">
      <c r="A29" s="30" t="s">
        <v>4</v>
      </c>
      <c r="B29" s="31">
        <v>320</v>
      </c>
      <c r="C29" s="32" t="s">
        <v>11</v>
      </c>
    </row>
    <row r="30" spans="1:3" ht="12.75">
      <c r="A30" s="33" t="s">
        <v>5</v>
      </c>
      <c r="B30" s="34">
        <v>50</v>
      </c>
      <c r="C30" s="35"/>
    </row>
    <row r="31" spans="1:3" ht="12.75">
      <c r="A31" s="33" t="s">
        <v>6</v>
      </c>
      <c r="B31" s="34">
        <f>0.78*B30</f>
        <v>39</v>
      </c>
      <c r="C31" s="35"/>
    </row>
    <row r="32" spans="1:3" ht="12.75">
      <c r="A32" s="36" t="s">
        <v>7</v>
      </c>
      <c r="B32" s="37">
        <f>B29-0.5772*B31</f>
        <v>297.4892</v>
      </c>
      <c r="C32" s="38"/>
    </row>
  </sheetData>
  <mergeCells count="5">
    <mergeCell ref="G1:G2"/>
    <mergeCell ref="A1:A2"/>
    <mergeCell ref="B1:B2"/>
    <mergeCell ref="C1:C2"/>
    <mergeCell ref="D1:D2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IPH</cp:lastModifiedBy>
  <dcterms:created xsi:type="dcterms:W3CDTF">2005-08-30T02:39:27Z</dcterms:created>
  <dcterms:modified xsi:type="dcterms:W3CDTF">2005-08-31T19:26:19Z</dcterms:modified>
  <cp:category/>
  <cp:version/>
  <cp:contentType/>
  <cp:contentStatus/>
</cp:coreProperties>
</file>